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emma_britten_wsc_nsw_gov_au/Documents/Desktop/3 April 2024 EPA Tables/"/>
    </mc:Choice>
  </mc:AlternateContent>
  <xr:revisionPtr revIDLastSave="3" documentId="8_{FD09CA88-9ADB-444C-BFDB-EF20CF4A3DC9}" xr6:coauthVersionLast="47" xr6:coauthVersionMax="47" xr10:uidLastSave="{D3AA687C-CD06-473A-BC74-ECC215FC3F49}"/>
  <bookViews>
    <workbookView xWindow="-108" yWindow="-108" windowWidth="23256" windowHeight="12576" xr2:uid="{BFDABBBC-7B00-4D47-8FE0-B86216B9B0DE}"/>
  </bookViews>
  <sheets>
    <sheet name="Berrima Website Report " sheetId="1" r:id="rId1"/>
  </sheets>
  <externalReferences>
    <externalReference r:id="rId2"/>
  </externalReferences>
  <definedNames>
    <definedName name="_xlnm.Print_Area" localSheetId="0">'Berrima Website Report '!$A$1:$L$39</definedName>
    <definedName name="_xlnm.Print_Titles" localSheetId="0">'Berrima Website Report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  <c r="E23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J27" i="1" s="1"/>
  <c r="I9" i="1"/>
  <c r="I26" i="1" s="1"/>
  <c r="H9" i="1"/>
  <c r="H26" i="1" s="1"/>
  <c r="G9" i="1"/>
  <c r="G26" i="1" s="1"/>
  <c r="F9" i="1"/>
  <c r="F24" i="1" s="1"/>
  <c r="E9" i="1"/>
  <c r="E24" i="1" s="1"/>
  <c r="E26" i="1" l="1"/>
  <c r="H24" i="1"/>
  <c r="I24" i="1"/>
  <c r="F26" i="1"/>
</calcChain>
</file>

<file path=xl/sharedStrings.xml><?xml version="1.0" encoding="utf-8"?>
<sst xmlns="http://schemas.openxmlformats.org/spreadsheetml/2006/main" count="53" uniqueCount="36">
  <si>
    <t>BERRIMA SEWAGE TREATMENT SYSTEM</t>
  </si>
  <si>
    <t>LICENCE NUMBER 3575</t>
  </si>
  <si>
    <t>Licencing Period 1 May 2023 - 30 April 2024</t>
  </si>
  <si>
    <t>FINAL EFFLUENT MONITORING MONTHLY TEST RESULTS (POINT 2)</t>
  </si>
  <si>
    <t>SAMPLE DATE</t>
  </si>
  <si>
    <t>BOD</t>
  </si>
  <si>
    <t>TSS</t>
  </si>
  <si>
    <t>Ammonia</t>
  </si>
  <si>
    <t>Total N</t>
  </si>
  <si>
    <t>Total P</t>
  </si>
  <si>
    <t>pH</t>
  </si>
  <si>
    <t>Faecal coliforms</t>
  </si>
  <si>
    <t>*Oil &amp; Grease</t>
  </si>
  <si>
    <t>Taken</t>
  </si>
  <si>
    <t>Received</t>
  </si>
  <si>
    <t>Reviewed By</t>
  </si>
  <si>
    <t>Published</t>
  </si>
  <si>
    <t>(mg/L)</t>
  </si>
  <si>
    <t>(mg/L) N</t>
  </si>
  <si>
    <t>TKN+NOX (mg/L)</t>
  </si>
  <si>
    <t>pH units</t>
  </si>
  <si>
    <t>(CFU/100mL)</t>
  </si>
  <si>
    <t>EB</t>
  </si>
  <si>
    <t>WM</t>
  </si>
  <si>
    <t>LH</t>
  </si>
  <si>
    <t>50 percentile</t>
  </si>
  <si>
    <t>80 percentile</t>
  </si>
  <si>
    <t>90 percentile</t>
  </si>
  <si>
    <t>100 percentile</t>
  </si>
  <si>
    <t>Licence Target</t>
  </si>
  <si>
    <t>6.5-8.5</t>
  </si>
  <si>
    <t xml:space="preserve">*Oil &amp; Grease - Only requires 6 samples per year (Feb, Apr, Jun, Aug, Oct &amp; Dec) </t>
  </si>
  <si>
    <t>Exceedance Report</t>
  </si>
  <si>
    <t>Date</t>
  </si>
  <si>
    <t>Parameter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</si>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</sst>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11" x14ac:knownFonts="1">
    <font>
      <sz val="10"/>
      <name val="Arial"/>
    </font>
    <font>
      <b/>
      <sz val="1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0"/>
      <name val="Arial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3" borderId="20" xfId="0" applyNumberFormat="1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7" borderId="30" xfId="0" applyFont="1" applyFill="1" applyBorder="1" applyAlignment="1">
      <alignment horizontal="left" vertical="center"/>
    </xf>
    <xf numFmtId="0" fontId="0" fillId="7" borderId="31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0" fillId="0" borderId="4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ingecarribeesc.sharepoint.com/teams/WaterSewer124/Shared%20Documents/1.%20Wastewater/4.%20EPA%20licence/1.%20Berrima%20EPA/Berrima%202023-2024.xlsx" TargetMode="External"/><Relationship Id="rId1" Type="http://schemas.openxmlformats.org/officeDocument/2006/relationships/externalLinkPath" Target="https://wingecarribeesc.sharepoint.com/teams/WaterSewer124/Shared%20Documents/1.%20Wastewater/4.%20EPA%20licence/1.%20Berrima%20EPA/Berrima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rrima Website Report "/>
      <sheetName val="Berrima EPA Return"/>
      <sheetName val="AR data "/>
      <sheetName val="WEBSITE flow REPORT new 2023 "/>
    </sheetNames>
    <sheetDataSet>
      <sheetData sheetId="0"/>
      <sheetData sheetId="1">
        <row r="8">
          <cell r="D8">
            <v>1</v>
          </cell>
          <cell r="E8">
            <v>7.8</v>
          </cell>
          <cell r="F8">
            <v>3</v>
          </cell>
          <cell r="G8">
            <v>2.5</v>
          </cell>
          <cell r="I8">
            <v>95</v>
          </cell>
          <cell r="J8">
            <v>3.81</v>
          </cell>
          <cell r="K8">
            <v>6.7000000000000004E-2</v>
          </cell>
          <cell r="M8">
            <v>1.1299999999999999</v>
          </cell>
        </row>
        <row r="9">
          <cell r="D9">
            <v>1</v>
          </cell>
          <cell r="E9">
            <v>7.7</v>
          </cell>
          <cell r="F9">
            <v>1</v>
          </cell>
          <cell r="G9" t="str">
            <v>NA</v>
          </cell>
          <cell r="I9">
            <v>20</v>
          </cell>
          <cell r="J9">
            <v>4.97</v>
          </cell>
          <cell r="K9">
            <v>8.2000000000000003E-2</v>
          </cell>
          <cell r="M9">
            <v>1.45</v>
          </cell>
        </row>
        <row r="10">
          <cell r="D10">
            <v>1</v>
          </cell>
          <cell r="E10">
            <v>8</v>
          </cell>
          <cell r="F10">
            <v>1</v>
          </cell>
          <cell r="G10">
            <v>2.5</v>
          </cell>
          <cell r="I10">
            <v>65</v>
          </cell>
          <cell r="J10">
            <v>4.3099999999999996</v>
          </cell>
          <cell r="K10">
            <v>5.6000000000000001E-2</v>
          </cell>
          <cell r="M10">
            <v>0.73</v>
          </cell>
        </row>
        <row r="11">
          <cell r="D11">
            <v>1</v>
          </cell>
          <cell r="E11">
            <v>9.5</v>
          </cell>
          <cell r="F11">
            <v>3</v>
          </cell>
          <cell r="G11" t="str">
            <v>NA</v>
          </cell>
          <cell r="I11">
            <v>31</v>
          </cell>
          <cell r="J11">
            <v>2.91</v>
          </cell>
          <cell r="K11">
            <v>0.04</v>
          </cell>
          <cell r="M11">
            <v>0.02</v>
          </cell>
        </row>
        <row r="12">
          <cell r="D12">
            <v>3</v>
          </cell>
          <cell r="E12">
            <v>9.3000000000000007</v>
          </cell>
          <cell r="F12">
            <v>9</v>
          </cell>
          <cell r="G12">
            <v>2.5</v>
          </cell>
          <cell r="I12">
            <v>25</v>
          </cell>
          <cell r="J12">
            <v>2.31</v>
          </cell>
          <cell r="K12">
            <v>0.14099999999999999</v>
          </cell>
          <cell r="M12">
            <v>0.4</v>
          </cell>
        </row>
        <row r="13">
          <cell r="D13">
            <v>1</v>
          </cell>
          <cell r="E13">
            <v>7.3</v>
          </cell>
          <cell r="F13">
            <v>2</v>
          </cell>
          <cell r="G13" t="str">
            <v>NA</v>
          </cell>
          <cell r="I13">
            <v>76</v>
          </cell>
          <cell r="J13">
            <v>6.35</v>
          </cell>
          <cell r="K13">
            <v>0.13400000000000001</v>
          </cell>
          <cell r="M13">
            <v>0.09</v>
          </cell>
        </row>
        <row r="14">
          <cell r="D14">
            <v>1</v>
          </cell>
          <cell r="E14">
            <v>7.2</v>
          </cell>
          <cell r="F14">
            <v>1</v>
          </cell>
          <cell r="G14">
            <v>2.5</v>
          </cell>
          <cell r="I14">
            <v>120</v>
          </cell>
          <cell r="J14">
            <v>5.09</v>
          </cell>
          <cell r="K14">
            <v>6.9000000000000006E-2</v>
          </cell>
          <cell r="M14">
            <v>0.15</v>
          </cell>
        </row>
        <row r="15">
          <cell r="D15">
            <v>1</v>
          </cell>
          <cell r="E15">
            <v>8.5</v>
          </cell>
          <cell r="F15">
            <v>3</v>
          </cell>
          <cell r="G15" t="str">
            <v>NA</v>
          </cell>
          <cell r="I15">
            <v>680</v>
          </cell>
          <cell r="J15">
            <v>3.51</v>
          </cell>
          <cell r="K15">
            <v>0.35399999999999998</v>
          </cell>
          <cell r="M15">
            <v>0.02</v>
          </cell>
        </row>
        <row r="16">
          <cell r="D16">
            <v>7</v>
          </cell>
          <cell r="E16">
            <v>7.4</v>
          </cell>
          <cell r="F16">
            <v>10</v>
          </cell>
          <cell r="G16">
            <v>2.5</v>
          </cell>
          <cell r="I16" t="str">
            <v>100 000</v>
          </cell>
          <cell r="J16">
            <v>7.21</v>
          </cell>
          <cell r="K16">
            <v>0.41599999999999998</v>
          </cell>
          <cell r="M16">
            <v>3.65</v>
          </cell>
        </row>
        <row r="17">
          <cell r="D17">
            <v>9</v>
          </cell>
          <cell r="E17">
            <v>8.3000000000000007</v>
          </cell>
          <cell r="F17">
            <v>10</v>
          </cell>
          <cell r="G17" t="str">
            <v>NA</v>
          </cell>
          <cell r="I17">
            <v>430</v>
          </cell>
          <cell r="J17">
            <v>2.65</v>
          </cell>
          <cell r="K17">
            <v>0.221</v>
          </cell>
          <cell r="M17">
            <v>0.03</v>
          </cell>
        </row>
        <row r="18">
          <cell r="D18">
            <v>7</v>
          </cell>
          <cell r="E18">
            <v>8</v>
          </cell>
          <cell r="F18">
            <v>12</v>
          </cell>
          <cell r="G18">
            <v>2.5</v>
          </cell>
          <cell r="I18">
            <v>1200</v>
          </cell>
          <cell r="J18">
            <v>2.78</v>
          </cell>
          <cell r="K18">
            <v>0.26100000000000001</v>
          </cell>
          <cell r="M18">
            <v>0.13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FE8F4-E678-4022-A460-D5F0E2E1022A}">
  <sheetPr>
    <tabColor theme="9" tint="-0.249977111117893"/>
    <pageSetUpPr fitToPage="1"/>
  </sheetPr>
  <dimension ref="A1:L39"/>
  <sheetViews>
    <sheetView tabSelected="1" zoomScale="115" zoomScaleNormal="115" workbookViewId="0">
      <pane ySplit="5" topLeftCell="A8" activePane="bottomLeft" state="frozen"/>
      <selection pane="bottomLeft" activeCell="D20" sqref="D20"/>
    </sheetView>
  </sheetViews>
  <sheetFormatPr defaultRowHeight="13.2" x14ac:dyDescent="0.25"/>
  <cols>
    <col min="1" max="1" width="10.6640625" style="57" customWidth="1"/>
    <col min="2" max="2" width="11.33203125" style="57" bestFit="1" customWidth="1"/>
    <col min="3" max="3" width="11.6640625" style="58" customWidth="1"/>
    <col min="4" max="4" width="9.6640625" style="58" customWidth="1"/>
    <col min="5" max="12" width="13.6640625" style="58" customWidth="1"/>
  </cols>
  <sheetData>
    <row r="1" spans="1:12" ht="26.85" customHeight="1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26.85" customHeight="1" x14ac:dyDescent="0.25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8.600000000000001" thickBot="1" x14ac:dyDescent="0.3">
      <c r="A3" s="73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ht="21" thickBot="1" x14ac:dyDescent="0.3">
      <c r="A4" s="76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2" s="5" customFormat="1" ht="26.4" x14ac:dyDescent="0.25">
      <c r="A5" s="79" t="s">
        <v>4</v>
      </c>
      <c r="B5" s="80"/>
      <c r="C5" s="80"/>
      <c r="D5" s="81"/>
      <c r="E5" s="1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  <c r="L5" s="4" t="s">
        <v>12</v>
      </c>
    </row>
    <row r="6" spans="1:12" s="13" customFormat="1" ht="23.4" thickBot="1" x14ac:dyDescent="0.3">
      <c r="A6" s="6" t="s">
        <v>13</v>
      </c>
      <c r="B6" s="7" t="s">
        <v>14</v>
      </c>
      <c r="C6" s="7" t="s">
        <v>15</v>
      </c>
      <c r="D6" s="8" t="s">
        <v>16</v>
      </c>
      <c r="E6" s="9" t="s">
        <v>17</v>
      </c>
      <c r="F6" s="10" t="s">
        <v>17</v>
      </c>
      <c r="G6" s="10" t="s">
        <v>18</v>
      </c>
      <c r="H6" s="10" t="s">
        <v>19</v>
      </c>
      <c r="I6" s="10" t="s">
        <v>17</v>
      </c>
      <c r="J6" s="11" t="s">
        <v>20</v>
      </c>
      <c r="K6" s="10" t="s">
        <v>21</v>
      </c>
      <c r="L6" s="12" t="s">
        <v>17</v>
      </c>
    </row>
    <row r="7" spans="1:12" ht="11.25" customHeight="1" x14ac:dyDescent="0.25">
      <c r="A7" s="14">
        <v>45048</v>
      </c>
      <c r="B7" s="15">
        <v>45057</v>
      </c>
      <c r="C7" s="16" t="s">
        <v>22</v>
      </c>
      <c r="D7" s="17">
        <v>45069</v>
      </c>
      <c r="E7" s="18">
        <v>1</v>
      </c>
      <c r="F7" s="18">
        <v>1</v>
      </c>
      <c r="G7" s="19">
        <v>1.06</v>
      </c>
      <c r="H7" s="20">
        <v>3.83</v>
      </c>
      <c r="I7" s="19">
        <v>0.215</v>
      </c>
      <c r="J7" s="20">
        <v>7.3</v>
      </c>
      <c r="K7" s="18">
        <v>4400</v>
      </c>
      <c r="L7" s="21">
        <v>0</v>
      </c>
    </row>
    <row r="8" spans="1:12" ht="11.25" customHeight="1" x14ac:dyDescent="0.25">
      <c r="A8" s="22">
        <v>45076</v>
      </c>
      <c r="B8" s="23">
        <v>45084</v>
      </c>
      <c r="C8" s="24" t="s">
        <v>22</v>
      </c>
      <c r="D8" s="25">
        <v>45098</v>
      </c>
      <c r="E8" s="18">
        <v>1</v>
      </c>
      <c r="F8" s="18">
        <v>3</v>
      </c>
      <c r="G8" s="19">
        <v>1.21</v>
      </c>
      <c r="H8" s="20">
        <v>4.93</v>
      </c>
      <c r="I8" s="19">
        <v>8.5000000000000006E-2</v>
      </c>
      <c r="J8" s="20">
        <v>7.9</v>
      </c>
      <c r="K8" s="18">
        <v>120</v>
      </c>
      <c r="L8" s="21">
        <v>0</v>
      </c>
    </row>
    <row r="9" spans="1:12" ht="11.25" customHeight="1" x14ac:dyDescent="0.25">
      <c r="A9" s="22">
        <v>45104</v>
      </c>
      <c r="B9" s="23">
        <v>45114</v>
      </c>
      <c r="C9" s="26" t="s">
        <v>23</v>
      </c>
      <c r="D9" s="25">
        <v>45125</v>
      </c>
      <c r="E9" s="18">
        <f>'[1]Berrima EPA Return'!D8</f>
        <v>1</v>
      </c>
      <c r="F9" s="18">
        <f>'[1]Berrima EPA Return'!F8</f>
        <v>3</v>
      </c>
      <c r="G9" s="19">
        <f>'[1]Berrima EPA Return'!M8</f>
        <v>1.1299999999999999</v>
      </c>
      <c r="H9" s="20">
        <f>'[1]Berrima EPA Return'!J8</f>
        <v>3.81</v>
      </c>
      <c r="I9" s="19">
        <f>'[1]Berrima EPA Return'!K8</f>
        <v>6.7000000000000004E-2</v>
      </c>
      <c r="J9" s="20">
        <f>'[1]Berrima EPA Return'!E8</f>
        <v>7.8</v>
      </c>
      <c r="K9" s="18">
        <f>'[1]Berrima EPA Return'!I8</f>
        <v>95</v>
      </c>
      <c r="L9" s="21">
        <f>'[1]Berrima EPA Return'!G8</f>
        <v>2.5</v>
      </c>
    </row>
    <row r="10" spans="1:12" ht="11.25" customHeight="1" x14ac:dyDescent="0.25">
      <c r="A10" s="22">
        <v>45132</v>
      </c>
      <c r="B10" s="23">
        <v>45140</v>
      </c>
      <c r="C10" s="24" t="s">
        <v>23</v>
      </c>
      <c r="D10" s="25">
        <v>45152</v>
      </c>
      <c r="E10" s="18">
        <f>'[1]Berrima EPA Return'!D9</f>
        <v>1</v>
      </c>
      <c r="F10" s="18">
        <f>'[1]Berrima EPA Return'!F9</f>
        <v>1</v>
      </c>
      <c r="G10" s="19">
        <f>'[1]Berrima EPA Return'!M9</f>
        <v>1.45</v>
      </c>
      <c r="H10" s="20">
        <f>'[1]Berrima EPA Return'!J9</f>
        <v>4.97</v>
      </c>
      <c r="I10" s="19">
        <f>'[1]Berrima EPA Return'!K9</f>
        <v>8.2000000000000003E-2</v>
      </c>
      <c r="J10" s="20">
        <f>'[1]Berrima EPA Return'!E9</f>
        <v>7.7</v>
      </c>
      <c r="K10" s="18">
        <f>'[1]Berrima EPA Return'!I9</f>
        <v>20</v>
      </c>
      <c r="L10" s="21" t="str">
        <f>'[1]Berrima EPA Return'!G9</f>
        <v>NA</v>
      </c>
    </row>
    <row r="11" spans="1:12" ht="11.25" customHeight="1" x14ac:dyDescent="0.25">
      <c r="A11" s="22">
        <v>45160</v>
      </c>
      <c r="B11" s="23">
        <v>45170</v>
      </c>
      <c r="C11" s="24" t="s">
        <v>23</v>
      </c>
      <c r="D11" s="25">
        <v>45183</v>
      </c>
      <c r="E11" s="18">
        <f>'[1]Berrima EPA Return'!D10</f>
        <v>1</v>
      </c>
      <c r="F11" s="18">
        <f>'[1]Berrima EPA Return'!F10</f>
        <v>1</v>
      </c>
      <c r="G11" s="19">
        <f>'[1]Berrima EPA Return'!M10</f>
        <v>0.73</v>
      </c>
      <c r="H11" s="20">
        <f>'[1]Berrima EPA Return'!J10</f>
        <v>4.3099999999999996</v>
      </c>
      <c r="I11" s="19">
        <f>'[1]Berrima EPA Return'!K10</f>
        <v>5.6000000000000001E-2</v>
      </c>
      <c r="J11" s="20">
        <f>'[1]Berrima EPA Return'!E10</f>
        <v>8</v>
      </c>
      <c r="K11" s="18">
        <f>'[1]Berrima EPA Return'!I10</f>
        <v>65</v>
      </c>
      <c r="L11" s="21">
        <f>'[1]Berrima EPA Return'!G10</f>
        <v>2.5</v>
      </c>
    </row>
    <row r="12" spans="1:12" ht="11.25" customHeight="1" x14ac:dyDescent="0.25">
      <c r="A12" s="22">
        <v>45188</v>
      </c>
      <c r="B12" s="23">
        <v>45197</v>
      </c>
      <c r="C12" s="24" t="s">
        <v>23</v>
      </c>
      <c r="D12" s="25">
        <v>45198</v>
      </c>
      <c r="E12" s="18">
        <f>'[1]Berrima EPA Return'!D11</f>
        <v>1</v>
      </c>
      <c r="F12" s="18">
        <f>'[1]Berrima EPA Return'!F11</f>
        <v>3</v>
      </c>
      <c r="G12" s="19">
        <f>'[1]Berrima EPA Return'!M11</f>
        <v>0.02</v>
      </c>
      <c r="H12" s="20">
        <f>'[1]Berrima EPA Return'!J11</f>
        <v>2.91</v>
      </c>
      <c r="I12" s="19">
        <f>'[1]Berrima EPA Return'!K11</f>
        <v>0.04</v>
      </c>
      <c r="J12" s="20">
        <f>'[1]Berrima EPA Return'!E11</f>
        <v>9.5</v>
      </c>
      <c r="K12" s="18">
        <f>'[1]Berrima EPA Return'!I11</f>
        <v>31</v>
      </c>
      <c r="L12" s="21" t="str">
        <f>'[1]Berrima EPA Return'!G11</f>
        <v>NA</v>
      </c>
    </row>
    <row r="13" spans="1:12" ht="11.25" customHeight="1" x14ac:dyDescent="0.25">
      <c r="A13" s="22">
        <v>45216</v>
      </c>
      <c r="B13" s="23">
        <v>45226</v>
      </c>
      <c r="C13" s="24" t="s">
        <v>24</v>
      </c>
      <c r="D13" s="25">
        <v>45239</v>
      </c>
      <c r="E13" s="18">
        <f>'[1]Berrima EPA Return'!D12</f>
        <v>3</v>
      </c>
      <c r="F13" s="18">
        <f>'[1]Berrima EPA Return'!F12</f>
        <v>9</v>
      </c>
      <c r="G13" s="19">
        <f>'[1]Berrima EPA Return'!M12</f>
        <v>0.4</v>
      </c>
      <c r="H13" s="20">
        <f>'[1]Berrima EPA Return'!J12</f>
        <v>2.31</v>
      </c>
      <c r="I13" s="19">
        <f>'[1]Berrima EPA Return'!K12</f>
        <v>0.14099999999999999</v>
      </c>
      <c r="J13" s="20">
        <f>'[1]Berrima EPA Return'!E12</f>
        <v>9.3000000000000007</v>
      </c>
      <c r="K13" s="18">
        <f>'[1]Berrima EPA Return'!I12</f>
        <v>25</v>
      </c>
      <c r="L13" s="21">
        <f>'[1]Berrima EPA Return'!G12</f>
        <v>2.5</v>
      </c>
    </row>
    <row r="14" spans="1:12" ht="11.25" customHeight="1" x14ac:dyDescent="0.25">
      <c r="A14" s="22">
        <v>45244</v>
      </c>
      <c r="B14" s="23">
        <v>45254</v>
      </c>
      <c r="C14" s="24" t="s">
        <v>24</v>
      </c>
      <c r="D14" s="25">
        <v>45261</v>
      </c>
      <c r="E14" s="18">
        <f>'[1]Berrima EPA Return'!D13</f>
        <v>1</v>
      </c>
      <c r="F14" s="18">
        <f>'[1]Berrima EPA Return'!F13</f>
        <v>2</v>
      </c>
      <c r="G14" s="19">
        <f>'[1]Berrima EPA Return'!M13</f>
        <v>0.09</v>
      </c>
      <c r="H14" s="20">
        <f>'[1]Berrima EPA Return'!J13</f>
        <v>6.35</v>
      </c>
      <c r="I14" s="19">
        <f>'[1]Berrima EPA Return'!K13</f>
        <v>0.13400000000000001</v>
      </c>
      <c r="J14" s="20">
        <f>'[1]Berrima EPA Return'!E13</f>
        <v>7.3</v>
      </c>
      <c r="K14" s="18">
        <f>'[1]Berrima EPA Return'!I13</f>
        <v>76</v>
      </c>
      <c r="L14" s="21" t="str">
        <f>'[1]Berrima EPA Return'!G13</f>
        <v>NA</v>
      </c>
    </row>
    <row r="15" spans="1:12" ht="11.25" customHeight="1" x14ac:dyDescent="0.25">
      <c r="A15" s="22">
        <v>45273</v>
      </c>
      <c r="B15" s="23">
        <v>45282</v>
      </c>
      <c r="C15" s="24" t="s">
        <v>24</v>
      </c>
      <c r="D15" s="25">
        <v>44936</v>
      </c>
      <c r="E15" s="18">
        <f>'[1]Berrima EPA Return'!D14</f>
        <v>1</v>
      </c>
      <c r="F15" s="18">
        <f>'[1]Berrima EPA Return'!F14</f>
        <v>1</v>
      </c>
      <c r="G15" s="19">
        <f>'[1]Berrima EPA Return'!M14</f>
        <v>0.15</v>
      </c>
      <c r="H15" s="20">
        <f>'[1]Berrima EPA Return'!J14</f>
        <v>5.09</v>
      </c>
      <c r="I15" s="19">
        <f>'[1]Berrima EPA Return'!K14</f>
        <v>6.9000000000000006E-2</v>
      </c>
      <c r="J15" s="20">
        <f>'[1]Berrima EPA Return'!E14</f>
        <v>7.2</v>
      </c>
      <c r="K15" s="18">
        <f>'[1]Berrima EPA Return'!I14</f>
        <v>120</v>
      </c>
      <c r="L15" s="21">
        <f>'[1]Berrima EPA Return'!G14</f>
        <v>2.5</v>
      </c>
    </row>
    <row r="16" spans="1:12" ht="11.25" customHeight="1" x14ac:dyDescent="0.25">
      <c r="A16" s="22">
        <v>45300</v>
      </c>
      <c r="B16" s="23">
        <v>45553</v>
      </c>
      <c r="C16" s="24" t="s">
        <v>24</v>
      </c>
      <c r="D16" s="25">
        <v>45316</v>
      </c>
      <c r="E16" s="18">
        <f>'[1]Berrima EPA Return'!D15</f>
        <v>1</v>
      </c>
      <c r="F16" s="18">
        <f>'[1]Berrima EPA Return'!F15</f>
        <v>3</v>
      </c>
      <c r="G16" s="19">
        <f>'[1]Berrima EPA Return'!M15</f>
        <v>0.02</v>
      </c>
      <c r="H16" s="20">
        <f>'[1]Berrima EPA Return'!J15</f>
        <v>3.51</v>
      </c>
      <c r="I16" s="19">
        <f>'[1]Berrima EPA Return'!K15</f>
        <v>0.35399999999999998</v>
      </c>
      <c r="J16" s="20">
        <f>'[1]Berrima EPA Return'!E15</f>
        <v>8.5</v>
      </c>
      <c r="K16" s="18">
        <f>'[1]Berrima EPA Return'!I15</f>
        <v>680</v>
      </c>
      <c r="L16" s="21" t="str">
        <f>'[1]Berrima EPA Return'!G15</f>
        <v>NA</v>
      </c>
    </row>
    <row r="17" spans="1:12" ht="11.25" customHeight="1" x14ac:dyDescent="0.25">
      <c r="A17" s="22">
        <v>45328</v>
      </c>
      <c r="B17" s="23">
        <v>45339</v>
      </c>
      <c r="C17" s="24" t="s">
        <v>24</v>
      </c>
      <c r="D17" s="25">
        <v>45350</v>
      </c>
      <c r="E17" s="18">
        <f>'[1]Berrima EPA Return'!D16</f>
        <v>7</v>
      </c>
      <c r="F17" s="18">
        <f>'[1]Berrima EPA Return'!F16</f>
        <v>10</v>
      </c>
      <c r="G17" s="19">
        <f>'[1]Berrima EPA Return'!M16</f>
        <v>3.65</v>
      </c>
      <c r="H17" s="20">
        <f>'[1]Berrima EPA Return'!J16</f>
        <v>7.21</v>
      </c>
      <c r="I17" s="19">
        <f>'[1]Berrima EPA Return'!K16</f>
        <v>0.41599999999999998</v>
      </c>
      <c r="J17" s="20">
        <f>'[1]Berrima EPA Return'!E16</f>
        <v>7.4</v>
      </c>
      <c r="K17" s="18" t="str">
        <f>'[1]Berrima EPA Return'!I16</f>
        <v>100 000</v>
      </c>
      <c r="L17" s="21">
        <f>'[1]Berrima EPA Return'!G16</f>
        <v>2.5</v>
      </c>
    </row>
    <row r="18" spans="1:12" ht="11.25" customHeight="1" x14ac:dyDescent="0.25">
      <c r="A18" s="22">
        <v>45356</v>
      </c>
      <c r="B18" s="23">
        <v>45368</v>
      </c>
      <c r="C18" s="24" t="s">
        <v>24</v>
      </c>
      <c r="D18" s="25">
        <v>45379</v>
      </c>
      <c r="E18" s="18">
        <f>'[1]Berrima EPA Return'!D17</f>
        <v>9</v>
      </c>
      <c r="F18" s="18">
        <f>'[1]Berrima EPA Return'!F17</f>
        <v>10</v>
      </c>
      <c r="G18" s="19">
        <f>'[1]Berrima EPA Return'!M17</f>
        <v>0.03</v>
      </c>
      <c r="H18" s="20">
        <f>'[1]Berrima EPA Return'!J17</f>
        <v>2.65</v>
      </c>
      <c r="I18" s="19">
        <f>'[1]Berrima EPA Return'!K17</f>
        <v>0.221</v>
      </c>
      <c r="J18" s="20">
        <f>'[1]Berrima EPA Return'!E17</f>
        <v>8.3000000000000007</v>
      </c>
      <c r="K18" s="18">
        <f>'[1]Berrima EPA Return'!I17</f>
        <v>430</v>
      </c>
      <c r="L18" s="21" t="str">
        <f>'[1]Berrima EPA Return'!G17</f>
        <v>NA</v>
      </c>
    </row>
    <row r="19" spans="1:12" ht="11.25" customHeight="1" x14ac:dyDescent="0.25">
      <c r="A19" s="22">
        <v>45385</v>
      </c>
      <c r="B19" s="23">
        <v>45398</v>
      </c>
      <c r="C19" s="24" t="s">
        <v>24</v>
      </c>
      <c r="D19" s="25">
        <v>45406</v>
      </c>
      <c r="E19" s="18">
        <f>'[1]Berrima EPA Return'!D18</f>
        <v>7</v>
      </c>
      <c r="F19" s="18">
        <f>'[1]Berrima EPA Return'!F18</f>
        <v>12</v>
      </c>
      <c r="G19" s="19">
        <f>'[1]Berrima EPA Return'!M18</f>
        <v>0.13</v>
      </c>
      <c r="H19" s="20">
        <f>'[1]Berrima EPA Return'!J18</f>
        <v>2.78</v>
      </c>
      <c r="I19" s="19">
        <f>'[1]Berrima EPA Return'!K18</f>
        <v>0.26100000000000001</v>
      </c>
      <c r="J19" s="20">
        <f>'[1]Berrima EPA Return'!E18</f>
        <v>8</v>
      </c>
      <c r="K19" s="18">
        <f>'[1]Berrima EPA Return'!I18</f>
        <v>1200</v>
      </c>
      <c r="L19" s="21">
        <f>'[1]Berrima EPA Return'!G18</f>
        <v>2.5</v>
      </c>
    </row>
    <row r="20" spans="1:12" ht="11.25" customHeight="1" x14ac:dyDescent="0.25">
      <c r="A20" s="22"/>
      <c r="B20" s="23"/>
      <c r="C20" s="24"/>
      <c r="D20" s="25"/>
      <c r="E20" s="27"/>
      <c r="F20" s="18"/>
      <c r="G20" s="19"/>
      <c r="H20" s="20"/>
      <c r="I20" s="19"/>
      <c r="J20" s="20"/>
      <c r="K20" s="18"/>
      <c r="L20" s="21"/>
    </row>
    <row r="21" spans="1:12" ht="11.25" customHeight="1" x14ac:dyDescent="0.25">
      <c r="A21" s="22"/>
      <c r="B21" s="23"/>
      <c r="C21" s="24"/>
      <c r="D21" s="25"/>
      <c r="E21" s="27"/>
      <c r="F21" s="18"/>
      <c r="G21" s="19"/>
      <c r="H21" s="20"/>
      <c r="I21" s="19"/>
      <c r="J21" s="20"/>
      <c r="K21" s="18"/>
      <c r="L21" s="21"/>
    </row>
    <row r="22" spans="1:12" ht="11.25" customHeight="1" x14ac:dyDescent="0.25">
      <c r="A22" s="22"/>
      <c r="B22" s="23"/>
      <c r="C22" s="24"/>
      <c r="D22" s="25"/>
      <c r="E22" s="27"/>
      <c r="F22" s="18"/>
      <c r="G22" s="19"/>
      <c r="H22" s="20"/>
      <c r="I22" s="19"/>
      <c r="J22" s="20"/>
      <c r="K22" s="18"/>
      <c r="L22" s="21"/>
    </row>
    <row r="23" spans="1:12" ht="11.25" customHeight="1" thickBot="1" x14ac:dyDescent="0.3">
      <c r="A23" s="22"/>
      <c r="B23" s="23"/>
      <c r="C23" s="24"/>
      <c r="D23" s="25"/>
      <c r="E23" s="28">
        <f>IF('[1]Berrima EPA Return'!D13,'[1]Berrima EPA Return'!D13," ")</f>
        <v>1</v>
      </c>
      <c r="F23" s="18">
        <f>IF('[1]Berrima EPA Return'!F13,'[1]Berrima EPA Return'!F13," ")</f>
        <v>2</v>
      </c>
      <c r="G23" s="19">
        <f>IF('[1]Berrima EPA Return'!M13,'[1]Berrima EPA Return'!M13," ")</f>
        <v>0.09</v>
      </c>
      <c r="H23" s="20">
        <f>IF('[1]Berrima EPA Return'!J13,'[1]Berrima EPA Return'!J13," ")</f>
        <v>6.35</v>
      </c>
      <c r="I23" s="19">
        <f>IF('[1]Berrima EPA Return'!K13,'[1]Berrima EPA Return'!K13," ")</f>
        <v>0.13400000000000001</v>
      </c>
      <c r="J23" s="18">
        <f>IF('[1]Berrima EPA Return'!E13,'[1]Berrima EPA Return'!E13," ")</f>
        <v>7.3</v>
      </c>
      <c r="K23" s="18">
        <f>IF('[1]Berrima EPA Return'!I13,'[1]Berrima EPA Return'!I13," ")</f>
        <v>76</v>
      </c>
      <c r="L23" s="29"/>
    </row>
    <row r="24" spans="1:12" ht="11.25" customHeight="1" x14ac:dyDescent="0.25">
      <c r="A24" s="82" t="s">
        <v>25</v>
      </c>
      <c r="B24" s="83"/>
      <c r="C24" s="83"/>
      <c r="D24" s="84"/>
      <c r="E24" s="30">
        <f>PERCENTILE(E7:E23,0.5)</f>
        <v>1</v>
      </c>
      <c r="F24" s="31">
        <f>PERCENTILE(F7:F23,0.5)</f>
        <v>3</v>
      </c>
      <c r="G24" s="32"/>
      <c r="H24" s="33">
        <f>PERCENTILE(H7:H23,0.5)</f>
        <v>4.07</v>
      </c>
      <c r="I24" s="33">
        <f>PERCENTILE(I7:I23,0.5)</f>
        <v>0.13400000000000001</v>
      </c>
      <c r="J24" s="34"/>
      <c r="K24" s="32"/>
      <c r="L24" s="35"/>
    </row>
    <row r="25" spans="1:12" ht="11.25" customHeight="1" x14ac:dyDescent="0.25">
      <c r="A25" s="64" t="s">
        <v>26</v>
      </c>
      <c r="B25" s="65"/>
      <c r="C25" s="65"/>
      <c r="D25" s="66"/>
      <c r="E25" s="36"/>
      <c r="F25" s="37"/>
      <c r="G25" s="38"/>
      <c r="H25" s="39"/>
      <c r="I25" s="39"/>
      <c r="J25" s="38"/>
      <c r="K25" s="40"/>
      <c r="L25" s="41"/>
    </row>
    <row r="26" spans="1:12" ht="11.25" customHeight="1" x14ac:dyDescent="0.25">
      <c r="A26" s="64" t="s">
        <v>27</v>
      </c>
      <c r="B26" s="65"/>
      <c r="C26" s="65"/>
      <c r="D26" s="66"/>
      <c r="E26" s="42">
        <f>PERCENTILE(E7:E23,0.9)</f>
        <v>7</v>
      </c>
      <c r="F26" s="43">
        <f>PERCENTILE(F7:F23,0.9)</f>
        <v>10</v>
      </c>
      <c r="G26" s="44">
        <f>PERCENTILE(G7:G23,0.9)</f>
        <v>1.3780000000000001</v>
      </c>
      <c r="H26" s="45">
        <f>PERCENTILE(H7:H23,0.9)</f>
        <v>6.35</v>
      </c>
      <c r="I26" s="45">
        <f>PERCENTILE(I7:I23,0.9)</f>
        <v>0.32610000000000006</v>
      </c>
      <c r="J26" s="38"/>
      <c r="K26" s="38"/>
      <c r="L26" s="41"/>
    </row>
    <row r="27" spans="1:12" ht="11.25" customHeight="1" x14ac:dyDescent="0.25">
      <c r="A27" s="64" t="s">
        <v>28</v>
      </c>
      <c r="B27" s="65"/>
      <c r="C27" s="65"/>
      <c r="D27" s="66"/>
      <c r="E27" s="46"/>
      <c r="F27" s="38"/>
      <c r="G27" s="38"/>
      <c r="H27" s="38"/>
      <c r="I27" s="38"/>
      <c r="J27" s="44">
        <f>PERCENTILE(J7:J23,0.1)</f>
        <v>7.3</v>
      </c>
      <c r="K27" s="38"/>
      <c r="L27" s="41"/>
    </row>
    <row r="28" spans="1:12" ht="11.25" customHeight="1" x14ac:dyDescent="0.25">
      <c r="A28" s="85" t="s">
        <v>29</v>
      </c>
      <c r="B28" s="86"/>
      <c r="C28" s="86"/>
      <c r="D28" s="87"/>
      <c r="E28" s="47"/>
      <c r="F28" s="48"/>
      <c r="G28" s="48"/>
      <c r="H28" s="48"/>
      <c r="I28" s="48"/>
      <c r="J28" s="48"/>
      <c r="K28" s="48"/>
      <c r="L28" s="49"/>
    </row>
    <row r="29" spans="1:12" ht="11.25" customHeight="1" x14ac:dyDescent="0.25">
      <c r="A29" s="64" t="s">
        <v>25</v>
      </c>
      <c r="B29" s="65"/>
      <c r="C29" s="65"/>
      <c r="D29" s="66"/>
      <c r="E29" s="50">
        <v>7</v>
      </c>
      <c r="F29" s="51">
        <v>15</v>
      </c>
      <c r="G29" s="38"/>
      <c r="H29" s="51">
        <v>7</v>
      </c>
      <c r="I29" s="51">
        <v>0.5</v>
      </c>
      <c r="J29" s="38"/>
      <c r="K29" s="38"/>
      <c r="L29" s="41"/>
    </row>
    <row r="30" spans="1:12" ht="11.25" customHeight="1" x14ac:dyDescent="0.25">
      <c r="A30" s="64" t="s">
        <v>26</v>
      </c>
      <c r="B30" s="65"/>
      <c r="C30" s="65"/>
      <c r="D30" s="66"/>
      <c r="E30" s="46"/>
      <c r="F30" s="38"/>
      <c r="G30" s="38"/>
      <c r="H30" s="38"/>
      <c r="I30" s="38"/>
      <c r="J30" s="38"/>
      <c r="K30" s="38"/>
      <c r="L30" s="41"/>
    </row>
    <row r="31" spans="1:12" ht="11.25" customHeight="1" x14ac:dyDescent="0.25">
      <c r="A31" s="64" t="s">
        <v>27</v>
      </c>
      <c r="B31" s="65"/>
      <c r="C31" s="65"/>
      <c r="D31" s="66"/>
      <c r="E31" s="50">
        <v>10</v>
      </c>
      <c r="F31" s="51">
        <v>20</v>
      </c>
      <c r="G31" s="51">
        <v>2</v>
      </c>
      <c r="H31" s="51">
        <v>10</v>
      </c>
      <c r="I31" s="51">
        <v>1</v>
      </c>
      <c r="J31" s="38"/>
      <c r="K31" s="38"/>
      <c r="L31" s="41"/>
    </row>
    <row r="32" spans="1:12" ht="11.25" customHeight="1" thickBot="1" x14ac:dyDescent="0.3">
      <c r="A32" s="100" t="s">
        <v>28</v>
      </c>
      <c r="B32" s="101"/>
      <c r="C32" s="101"/>
      <c r="D32" s="102"/>
      <c r="E32" s="52"/>
      <c r="F32" s="53"/>
      <c r="G32" s="53"/>
      <c r="H32" s="53"/>
      <c r="I32" s="53"/>
      <c r="J32" s="54" t="s">
        <v>30</v>
      </c>
      <c r="K32" s="53"/>
      <c r="L32" s="55"/>
    </row>
    <row r="33" spans="1:12" ht="13.8" thickBot="1" x14ac:dyDescent="0.3">
      <c r="A33" s="56" t="s">
        <v>31</v>
      </c>
    </row>
    <row r="34" spans="1:12" ht="13.8" thickBot="1" x14ac:dyDescent="0.3">
      <c r="A34" s="59" t="s">
        <v>32</v>
      </c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2"/>
    </row>
    <row r="35" spans="1:12" ht="13.8" thickBot="1" x14ac:dyDescent="0.3">
      <c r="A35" s="63" t="s">
        <v>33</v>
      </c>
      <c r="B35" s="103" t="s">
        <v>34</v>
      </c>
      <c r="C35" s="104"/>
      <c r="D35" s="105" t="s">
        <v>35</v>
      </c>
      <c r="E35" s="106"/>
      <c r="F35" s="106"/>
      <c r="G35" s="106"/>
      <c r="H35" s="106"/>
      <c r="I35" s="106"/>
      <c r="J35" s="106"/>
      <c r="K35" s="106"/>
      <c r="L35" s="107"/>
    </row>
    <row r="36" spans="1:12" ht="12.75" customHeight="1" x14ac:dyDescent="0.25">
      <c r="A36" s="88"/>
      <c r="B36" s="90"/>
      <c r="C36" s="91"/>
      <c r="D36" s="94"/>
      <c r="E36" s="95"/>
      <c r="F36" s="95"/>
      <c r="G36" s="95"/>
      <c r="H36" s="95"/>
      <c r="I36" s="95"/>
      <c r="J36" s="95"/>
      <c r="K36" s="95"/>
      <c r="L36" s="96"/>
    </row>
    <row r="37" spans="1:12" ht="13.8" thickBot="1" x14ac:dyDescent="0.3">
      <c r="A37" s="89"/>
      <c r="B37" s="92"/>
      <c r="C37" s="93"/>
      <c r="D37" s="108"/>
      <c r="E37" s="109"/>
      <c r="F37" s="109"/>
      <c r="G37" s="109"/>
      <c r="H37" s="109"/>
      <c r="I37" s="109"/>
      <c r="J37" s="109"/>
      <c r="K37" s="109"/>
      <c r="L37" s="110"/>
    </row>
    <row r="38" spans="1:12" x14ac:dyDescent="0.25">
      <c r="A38" s="88"/>
      <c r="B38" s="90"/>
      <c r="C38" s="91"/>
      <c r="D38" s="94"/>
      <c r="E38" s="95"/>
      <c r="F38" s="95"/>
      <c r="G38" s="95"/>
      <c r="H38" s="95"/>
      <c r="I38" s="95"/>
      <c r="J38" s="95"/>
      <c r="K38" s="95"/>
      <c r="L38" s="96"/>
    </row>
    <row r="39" spans="1:12" ht="13.8" thickBot="1" x14ac:dyDescent="0.3">
      <c r="A39" s="89"/>
      <c r="B39" s="92"/>
      <c r="C39" s="93"/>
      <c r="D39" s="97"/>
      <c r="E39" s="98"/>
      <c r="F39" s="98"/>
      <c r="G39" s="98"/>
      <c r="H39" s="98"/>
      <c r="I39" s="98"/>
      <c r="J39" s="98"/>
      <c r="K39" s="98"/>
      <c r="L39" s="99"/>
    </row>
  </sheetData>
  <mergeCells count="22">
    <mergeCell ref="A38:A39"/>
    <mergeCell ref="B38:C39"/>
    <mergeCell ref="D38:L39"/>
    <mergeCell ref="A31:D31"/>
    <mergeCell ref="A32:D32"/>
    <mergeCell ref="B35:C35"/>
    <mergeCell ref="D35:L35"/>
    <mergeCell ref="A36:A37"/>
    <mergeCell ref="B36:C37"/>
    <mergeCell ref="D36:L37"/>
    <mergeCell ref="A30:D30"/>
    <mergeCell ref="A1:L1"/>
    <mergeCell ref="A2:L2"/>
    <mergeCell ref="A3:L3"/>
    <mergeCell ref="A4:L4"/>
    <mergeCell ref="A5:D5"/>
    <mergeCell ref="A24:D24"/>
    <mergeCell ref="A25:D25"/>
    <mergeCell ref="A26:D26"/>
    <mergeCell ref="A27:D27"/>
    <mergeCell ref="A28:D28"/>
    <mergeCell ref="A29:D29"/>
  </mergeCells>
  <printOptions horizontalCentered="1"/>
  <pageMargins left="0.23622047244094491" right="0.23622047244094491" top="0.23622047244094491" bottom="0.23622047244094491" header="0.31496062992125984" footer="0.31496062992125984"/>
  <pageSetup paperSize="9" scale="95" orientation="landscape" verticalDpi="4294967294" r:id="rId1"/>
  <headerFooter alignWithMargins="0">
    <oddHeader>&amp;R&amp;G</oddHeader>
    <oddFooter>&amp;C&amp;8&amp;K00-019  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Berrima Website Report </vt:lpstr>
      <vt:lpstr>'Berrima Website Report '!Print_Area</vt:lpstr>
      <vt:lpstr>'Berrima Website Report '!Print_Titles</vt:lpstr>
    </vt:vector>
  </TitlesOfParts>
  <Company>Wingecarribee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Emma Britten</cp:lastModifiedBy>
  <dcterms:created xsi:type="dcterms:W3CDTF">2024-04-17T06:10:23Z</dcterms:created>
  <dcterms:modified xsi:type="dcterms:W3CDTF">2024-04-22T06:36:56Z</dcterms:modified>
</cp:coreProperties>
</file>